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1" i="4"/>
  <c r="F13" i="4" l="1"/>
  <c r="F11" i="4"/>
  <c r="B11" i="4" l="1"/>
  <c r="F29" i="4" l="1"/>
  <c r="F33" i="4"/>
  <c r="E33" i="4"/>
  <c r="F34" i="4"/>
  <c r="E34" i="4"/>
  <c r="C34" i="4"/>
  <c r="B34" i="4"/>
  <c r="E29" i="4"/>
  <c r="C29" i="4"/>
  <c r="B29" i="4"/>
  <c r="D38" i="4" l="1"/>
  <c r="D35" i="4"/>
  <c r="D34" i="4"/>
  <c r="D33" i="4"/>
  <c r="D32" i="4"/>
  <c r="D29" i="4"/>
  <c r="D28" i="4"/>
  <c r="D27" i="4"/>
  <c r="D26" i="4"/>
  <c r="D25" i="4"/>
  <c r="D24" i="4"/>
  <c r="D23" i="4"/>
  <c r="D22" i="4"/>
  <c r="F21" i="4"/>
  <c r="E21" i="4"/>
  <c r="C21" i="4"/>
  <c r="B21" i="4"/>
  <c r="F31" i="4"/>
  <c r="E31" i="4"/>
  <c r="C31" i="4"/>
  <c r="B31" i="4"/>
  <c r="F37" i="4"/>
  <c r="G37" i="4" s="1"/>
  <c r="E37" i="4"/>
  <c r="C37" i="4"/>
  <c r="B37" i="4"/>
  <c r="F16" i="4"/>
  <c r="E16" i="4"/>
  <c r="C16" i="4"/>
  <c r="B16" i="4"/>
  <c r="G38" i="4"/>
  <c r="G35" i="4"/>
  <c r="G34" i="4"/>
  <c r="G33" i="4"/>
  <c r="G32" i="4"/>
  <c r="G29" i="4"/>
  <c r="G28" i="4"/>
  <c r="G27" i="4"/>
  <c r="G26" i="4"/>
  <c r="G25" i="4"/>
  <c r="G24" i="4"/>
  <c r="G23" i="4"/>
  <c r="G22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G16" i="4" l="1"/>
  <c r="G17" i="4" s="1"/>
  <c r="F40" i="4"/>
  <c r="D37" i="4"/>
  <c r="D31" i="4"/>
  <c r="C40" i="4"/>
  <c r="G31" i="4"/>
  <c r="B40" i="4"/>
  <c r="D21" i="4"/>
  <c r="G21" i="4"/>
  <c r="D16" i="4"/>
  <c r="E40" i="4"/>
  <c r="D40" i="4" l="1"/>
  <c r="G40" i="4"/>
  <c r="G41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<sst xmlns="http://schemas.openxmlformats.org/spreadsheetml/2006/main" count="62" uniqueCount="39">
  <si>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</si>
  <si>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</si>
  <si>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</si>
  <si>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</si>
  <si>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</si>
  <si>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</si>
  <si>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</si>
  <si>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</si>
  <si>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</si>
  <si>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</si>
  <si>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</si>
  <si>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</si>
  <si>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</si>
  <si>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</si>
  <si>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</si>
  <si>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</si>
  <si>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</si>
  <si>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</si>
  <si>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</si>
  <si>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</si>
  <si>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</si>
  <si>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</si>
  <si>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</si>
  <si>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</si>
  <si>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</si>
  <si>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</si>
  <si>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</si>
  <si>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</si>
  <si>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</si>
  <si>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</si>
  <si>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</si>
  <si>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</si>
  <si>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</si>
  <si>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</si>
  <si>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</si>
  <si>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</si>
  <si>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</si>
  <si>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</si>
  <si>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Patronato de Explora
Estado Analítico de Ingresos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</si>
</sst>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zoomScaleNormal="100" workbookViewId="0">
      <selection activeCell="C14" sqref="C1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/>
    <col min="9" max="9" width="12.6640625" style="2" bestFit="1" customWidth="1"/>
    <col min="10" max="10" width="12.33203125" style="2" bestFit="1" customWidth="1"/>
    <col min="11" max="16384" width="12" style="2"/>
  </cols>
  <sheetData>
    <row r="1" spans="1:10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10" s="3" customFormat="1" x14ac:dyDescent="0.2">
      <c r="A2" s="33"/>
      <c r="B2" s="47" t="s">
        <v>0</v>
      </c>
      <c r="C2" s="48"/>
      <c r="D2" s="48"/>
      <c r="E2" s="48"/>
      <c r="F2" s="49"/>
      <c r="G2" s="45" t="s">
        <v>7</v>
      </c>
    </row>
    <row r="3" spans="1:10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10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6" t="s">
        <v>14</v>
      </c>
      <c r="B5" s="14">
        <v>0</v>
      </c>
      <c r="C5" s="14">
        <v>0</v>
      </c>
      <c r="D5" s="14">
        <f>+B5+C5</f>
        <v>0</v>
      </c>
      <c r="E5" s="14">
        <v>0</v>
      </c>
      <c r="F5" s="14">
        <v>0</v>
      </c>
      <c r="G5" s="14">
        <f>+F5-B5</f>
        <v>0</v>
      </c>
    </row>
    <row r="6" spans="1:10" x14ac:dyDescent="0.2">
      <c r="A6" s="37" t="s">
        <v>15</v>
      </c>
      <c r="B6" s="15">
        <v>0</v>
      </c>
      <c r="C6" s="15">
        <v>0</v>
      </c>
      <c r="D6" s="15">
        <f t="shared" ref="D6:D14" si="0">+B6+C6</f>
        <v>0</v>
      </c>
      <c r="E6" s="15">
        <v>0</v>
      </c>
      <c r="F6" s="15">
        <v>0</v>
      </c>
      <c r="G6" s="15">
        <f t="shared" ref="G6:G14" si="1">+F6-B6</f>
        <v>0</v>
      </c>
    </row>
    <row r="7" spans="1:10" x14ac:dyDescent="0.2">
      <c r="A7" s="36" t="s">
        <v>16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</row>
    <row r="8" spans="1:10" x14ac:dyDescent="0.2">
      <c r="A8" s="36" t="s">
        <v>17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</row>
    <row r="9" spans="1:10" x14ac:dyDescent="0.2">
      <c r="A9" s="36" t="s">
        <v>18</v>
      </c>
      <c r="B9" s="15">
        <v>0</v>
      </c>
      <c r="C9" s="15">
        <v>0</v>
      </c>
      <c r="D9" s="15">
        <f t="shared" si="0"/>
        <v>0</v>
      </c>
      <c r="E9" s="15">
        <v>2532459.54</v>
      </c>
      <c r="F9" s="15">
        <v>2532459.54</v>
      </c>
      <c r="G9" s="15">
        <f t="shared" si="1"/>
        <v>2532459.54</v>
      </c>
    </row>
    <row r="10" spans="1:10" x14ac:dyDescent="0.2">
      <c r="A10" s="37" t="s">
        <v>19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</row>
    <row r="11" spans="1:10" x14ac:dyDescent="0.2">
      <c r="A11" s="36" t="s">
        <v>20</v>
      </c>
      <c r="B11" s="15">
        <f>35379519.88-80236.4</f>
        <v>35299283.480000004</v>
      </c>
      <c r="C11" s="15">
        <f>265696.8+0.4+1460000+150000+3976735.04+440000+3500000</f>
        <v>9792432.2400000002</v>
      </c>
      <c r="D11" s="15">
        <f t="shared" si="0"/>
        <v>45091715.720000006</v>
      </c>
      <c r="E11" s="15">
        <v>21733596.920000002</v>
      </c>
      <c r="F11" s="15">
        <f>+E11-269414.1</f>
        <v>21464182.82</v>
      </c>
      <c r="G11" s="15">
        <f t="shared" si="1"/>
        <v>-13835100.660000004</v>
      </c>
      <c r="H11" s="41"/>
      <c r="I11" s="41"/>
    </row>
    <row r="12" spans="1:10" ht="22.5" x14ac:dyDescent="0.2">
      <c r="A12" s="36" t="s">
        <v>21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I12" s="41"/>
    </row>
    <row r="13" spans="1:10" ht="22.5" x14ac:dyDescent="0.2">
      <c r="A13" s="36" t="s">
        <v>22</v>
      </c>
      <c r="B13" s="15">
        <v>26852144.520000007</v>
      </c>
      <c r="C13" s="15">
        <f>15287898.36+15000000</f>
        <v>30287898.359999999</v>
      </c>
      <c r="D13" s="15">
        <f t="shared" si="0"/>
        <v>57140042.88000001</v>
      </c>
      <c r="E13" s="15">
        <v>27110103.949999999</v>
      </c>
      <c r="F13" s="15">
        <f>+E13</f>
        <v>27110103.949999999</v>
      </c>
      <c r="G13" s="15">
        <f t="shared" si="1"/>
        <v>257959.42999999225</v>
      </c>
      <c r="H13" s="41"/>
    </row>
    <row r="14" spans="1:10" x14ac:dyDescent="0.2">
      <c r="A14" s="36" t="s">
        <v>23</v>
      </c>
      <c r="B14" s="15">
        <v>0</v>
      </c>
      <c r="C14" s="15">
        <v>0</v>
      </c>
      <c r="D14" s="15">
        <f t="shared" si="0"/>
        <v>0</v>
      </c>
      <c r="E14" s="15">
        <v>0</v>
      </c>
      <c r="F14" s="15">
        <v>0</v>
      </c>
      <c r="G14" s="15">
        <f t="shared" si="1"/>
        <v>0</v>
      </c>
      <c r="I14" s="41"/>
    </row>
    <row r="15" spans="1:10" x14ac:dyDescent="0.2">
      <c r="B15" s="11"/>
      <c r="C15" s="11"/>
      <c r="D15" s="11"/>
      <c r="E15" s="11"/>
      <c r="F15" s="11"/>
      <c r="G15" s="11"/>
      <c r="I15" s="41"/>
    </row>
    <row r="16" spans="1:10" x14ac:dyDescent="0.2">
      <c r="A16" s="9" t="s">
        <v>24</v>
      </c>
      <c r="B16" s="16">
        <f>SUM(B5:B14)</f>
        <v>62151428.000000015</v>
      </c>
      <c r="C16" s="16">
        <f t="shared" ref="C16:G16" si="2">SUM(C5:C14)</f>
        <v>40080330.600000001</v>
      </c>
      <c r="D16" s="16">
        <f t="shared" si="2"/>
        <v>102231758.60000002</v>
      </c>
      <c r="E16" s="16">
        <f t="shared" si="2"/>
        <v>51376160.409999996</v>
      </c>
      <c r="F16" s="16">
        <f t="shared" si="2"/>
        <v>51106746.310000002</v>
      </c>
      <c r="G16" s="10">
        <f t="shared" si="2"/>
        <v>-11044681.690000013</v>
      </c>
      <c r="H16" s="41"/>
      <c r="I16" s="41"/>
      <c r="J16" s="41"/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+G16</f>
        <v>-11044681.690000013</v>
      </c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f>SUM(B22:B29)</f>
        <v>26852144.520000007</v>
      </c>
      <c r="C21" s="17">
        <f t="shared" ref="C21:F21" si="3">SUM(C22:C29)</f>
        <v>30287898.359999999</v>
      </c>
      <c r="D21" s="17">
        <f>+B21+C21</f>
        <v>57140042.88000001</v>
      </c>
      <c r="E21" s="17">
        <f t="shared" si="3"/>
        <v>27110103.949999999</v>
      </c>
      <c r="F21" s="17">
        <f t="shared" si="3"/>
        <v>27110103.949999999</v>
      </c>
      <c r="G21" s="17">
        <f>+F21-B21</f>
        <v>257959.42999999225</v>
      </c>
    </row>
    <row r="22" spans="1:7" x14ac:dyDescent="0.2">
      <c r="A22" s="39" t="s">
        <v>14</v>
      </c>
      <c r="B22" s="18">
        <v>0</v>
      </c>
      <c r="C22" s="18">
        <v>0</v>
      </c>
      <c r="D22" s="18">
        <f t="shared" ref="D22:D29" si="4">+B22+C22</f>
        <v>0</v>
      </c>
      <c r="E22" s="18">
        <v>0</v>
      </c>
      <c r="F22" s="18">
        <v>0</v>
      </c>
      <c r="G22" s="18">
        <f t="shared" ref="G22:G38" si="5">+F22-B22</f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f t="shared" si="4"/>
        <v>0</v>
      </c>
      <c r="E23" s="18">
        <v>0</v>
      </c>
      <c r="F23" s="18">
        <v>0</v>
      </c>
      <c r="G23" s="18">
        <f t="shared" si="5"/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f t="shared" si="4"/>
        <v>0</v>
      </c>
      <c r="E24" s="18">
        <v>0</v>
      </c>
      <c r="F24" s="18">
        <v>0</v>
      </c>
      <c r="G24" s="18">
        <f t="shared" si="5"/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f t="shared" si="4"/>
        <v>0</v>
      </c>
      <c r="E25" s="18">
        <v>0</v>
      </c>
      <c r="F25" s="18">
        <v>0</v>
      </c>
      <c r="G25" s="18">
        <f t="shared" si="5"/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f t="shared" si="4"/>
        <v>0</v>
      </c>
      <c r="E26" s="18">
        <v>0</v>
      </c>
      <c r="F26" s="18">
        <v>0</v>
      </c>
      <c r="G26" s="18">
        <f t="shared" si="5"/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f t="shared" si="4"/>
        <v>0</v>
      </c>
      <c r="E27" s="18">
        <v>0</v>
      </c>
      <c r="F27" s="18">
        <v>0</v>
      </c>
      <c r="G27" s="18">
        <f t="shared" si="5"/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f t="shared" si="4"/>
        <v>0</v>
      </c>
      <c r="E28" s="18">
        <v>0</v>
      </c>
      <c r="F28" s="18">
        <v>0</v>
      </c>
      <c r="G28" s="18">
        <f t="shared" si="5"/>
        <v>0</v>
      </c>
    </row>
    <row r="29" spans="1:7" ht="22.5" x14ac:dyDescent="0.2">
      <c r="A29" s="39" t="s">
        <v>22</v>
      </c>
      <c r="B29" s="18">
        <f>+B13</f>
        <v>26852144.520000007</v>
      </c>
      <c r="C29" s="18">
        <f>+C13</f>
        <v>30287898.359999999</v>
      </c>
      <c r="D29" s="18">
        <f t="shared" si="4"/>
        <v>57140042.88000001</v>
      </c>
      <c r="E29" s="18">
        <f>+E13</f>
        <v>27110103.949999999</v>
      </c>
      <c r="F29" s="18">
        <f>+F13</f>
        <v>27110103.949999999</v>
      </c>
      <c r="G29" s="18">
        <f t="shared" si="5"/>
        <v>257959.42999999225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37</v>
      </c>
      <c r="B31" s="19">
        <f>SUM(B32:B35)</f>
        <v>35299283.480000004</v>
      </c>
      <c r="C31" s="19">
        <f t="shared" ref="C31:F31" si="6">SUM(C32:C35)</f>
        <v>9792432.2400000002</v>
      </c>
      <c r="D31" s="19">
        <f t="shared" ref="D31:D38" si="7">+B31+C31</f>
        <v>45091715.720000006</v>
      </c>
      <c r="E31" s="19">
        <f t="shared" si="6"/>
        <v>24266056.460000001</v>
      </c>
      <c r="F31" s="19">
        <f t="shared" si="6"/>
        <v>23996642.359999999</v>
      </c>
      <c r="G31" s="19">
        <f t="shared" si="5"/>
        <v>-11302641.120000005</v>
      </c>
    </row>
    <row r="32" spans="1:7" x14ac:dyDescent="0.2">
      <c r="A32" s="39" t="s">
        <v>15</v>
      </c>
      <c r="B32" s="18">
        <v>0</v>
      </c>
      <c r="C32" s="18">
        <v>0</v>
      </c>
      <c r="D32" s="18">
        <f t="shared" si="7"/>
        <v>0</v>
      </c>
      <c r="E32" s="18">
        <v>0</v>
      </c>
      <c r="F32" s="18">
        <v>0</v>
      </c>
      <c r="G32" s="18">
        <f t="shared" si="5"/>
        <v>0</v>
      </c>
    </row>
    <row r="33" spans="1:7" x14ac:dyDescent="0.2">
      <c r="A33" s="39" t="s">
        <v>31</v>
      </c>
      <c r="B33" s="18">
        <v>0</v>
      </c>
      <c r="C33" s="18">
        <v>0</v>
      </c>
      <c r="D33" s="18">
        <f t="shared" si="7"/>
        <v>0</v>
      </c>
      <c r="E33" s="18">
        <f>+E9</f>
        <v>2532459.54</v>
      </c>
      <c r="F33" s="18">
        <f>+F9</f>
        <v>2532459.54</v>
      </c>
      <c r="G33" s="18">
        <f t="shared" si="5"/>
        <v>2532459.54</v>
      </c>
    </row>
    <row r="34" spans="1:7" ht="22.5" x14ac:dyDescent="0.2">
      <c r="A34" s="39" t="s">
        <v>32</v>
      </c>
      <c r="B34" s="18">
        <f>+B11</f>
        <v>35299283.480000004</v>
      </c>
      <c r="C34" s="18">
        <f>+C11</f>
        <v>9792432.2400000002</v>
      </c>
      <c r="D34" s="18">
        <f t="shared" si="7"/>
        <v>45091715.720000006</v>
      </c>
      <c r="E34" s="18">
        <f>+E11</f>
        <v>21733596.920000002</v>
      </c>
      <c r="F34" s="18">
        <f>+F11</f>
        <v>21464182.82</v>
      </c>
      <c r="G34" s="18">
        <f t="shared" si="5"/>
        <v>-13835100.660000004</v>
      </c>
    </row>
    <row r="35" spans="1:7" ht="22.5" x14ac:dyDescent="0.2">
      <c r="A35" s="39" t="s">
        <v>22</v>
      </c>
      <c r="B35" s="18">
        <v>0</v>
      </c>
      <c r="C35" s="18">
        <v>0</v>
      </c>
      <c r="D35" s="18">
        <f t="shared" si="7"/>
        <v>0</v>
      </c>
      <c r="E35" s="18">
        <v>0</v>
      </c>
      <c r="F35" s="18">
        <v>0</v>
      </c>
      <c r="G35" s="18">
        <f t="shared" si="5"/>
        <v>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>
        <f>SUM(B38)</f>
        <v>0</v>
      </c>
      <c r="C37" s="19">
        <f t="shared" ref="C37:F37" si="8">SUM(C38)</f>
        <v>0</v>
      </c>
      <c r="D37" s="19">
        <f t="shared" si="7"/>
        <v>0</v>
      </c>
      <c r="E37" s="19">
        <f t="shared" si="8"/>
        <v>0</v>
      </c>
      <c r="F37" s="19">
        <f t="shared" si="8"/>
        <v>0</v>
      </c>
      <c r="G37" s="19">
        <f t="shared" si="5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9">
        <v>0</v>
      </c>
      <c r="G38" s="19">
        <f t="shared" si="5"/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+B21+B31+B37</f>
        <v>62151428.000000015</v>
      </c>
      <c r="C40" s="16">
        <f t="shared" ref="C40:G40" si="9">+C21+C31+C37</f>
        <v>40080330.600000001</v>
      </c>
      <c r="D40" s="16">
        <f t="shared" si="9"/>
        <v>102231758.60000002</v>
      </c>
      <c r="E40" s="16">
        <f t="shared" si="9"/>
        <v>51376160.409999996</v>
      </c>
      <c r="F40" s="16">
        <f t="shared" si="9"/>
        <v>51106746.310000002</v>
      </c>
      <c r="G40" s="10">
        <f t="shared" si="9"/>
        <v>-11044681.690000013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f>+G40</f>
        <v>-11044681.690000013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0c865bf4-0f22-4e4d-b041-7b0c1657e5a8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2012-12-11T20:48:19Z</dcterms:created>
  <dcterms:modified xsi:type="dcterms:W3CDTF">2025-01-16T19:50:59Z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